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285" windowHeight="9630" activeTab="0"/>
  </bookViews>
  <sheets>
    <sheet name="Intestazioni" sheetId="1" r:id="rId1"/>
    <sheet name="Dati" sheetId="2" r:id="rId2"/>
    <sheet name="Riepilogo" sheetId="3" r:id="rId3"/>
    <sheet name="Parametri" sheetId="4" r:id="rId4"/>
  </sheets>
  <definedNames/>
  <calcPr fullCalcOnLoad="1"/>
</workbook>
</file>

<file path=xl/sharedStrings.xml><?xml version="1.0" encoding="utf-8"?>
<sst xmlns="http://schemas.openxmlformats.org/spreadsheetml/2006/main" count="92" uniqueCount="68">
  <si>
    <t>Titolo del progetto</t>
  </si>
  <si>
    <t>Docente Referente 1</t>
  </si>
  <si>
    <t>Docente Referente 2</t>
  </si>
  <si>
    <t>Ore in orario curriculare</t>
  </si>
  <si>
    <t>Ore in orario extra curriculare</t>
  </si>
  <si>
    <t>ore di impegno</t>
  </si>
  <si>
    <t>Ruolo</t>
  </si>
  <si>
    <t>DSGA</t>
  </si>
  <si>
    <t>Assist. Amm.</t>
  </si>
  <si>
    <t>Assist. Tec.</t>
  </si>
  <si>
    <t>Coll. Scol.</t>
  </si>
  <si>
    <t>ore</t>
  </si>
  <si>
    <t>costo LD</t>
  </si>
  <si>
    <t>Costo LS</t>
  </si>
  <si>
    <t>Acquisti</t>
  </si>
  <si>
    <t>Risme carta x fotocopie</t>
  </si>
  <si>
    <t>quantità</t>
  </si>
  <si>
    <t>costo</t>
  </si>
  <si>
    <t>Penne biro</t>
  </si>
  <si>
    <t>Cartoncini</t>
  </si>
  <si>
    <t>Inviti</t>
  </si>
  <si>
    <t>Brochure</t>
  </si>
  <si>
    <t>Nome Referenti</t>
  </si>
  <si>
    <t>Docenti</t>
  </si>
  <si>
    <t>Inserire i dati solo nelle celle a sfondo colorato</t>
  </si>
  <si>
    <t>Progetto</t>
  </si>
  <si>
    <t>Ore tutoraggio</t>
  </si>
  <si>
    <t>Ore docenza</t>
  </si>
  <si>
    <t>Numero incontri previsti</t>
  </si>
  <si>
    <t>Ore Totali</t>
  </si>
  <si>
    <t xml:space="preserve">Durata media </t>
  </si>
  <si>
    <t>Ore Personale ATA</t>
  </si>
  <si>
    <t>Totale</t>
  </si>
  <si>
    <t>Ore Tutor</t>
  </si>
  <si>
    <t>Ore Docente</t>
  </si>
  <si>
    <t>ore Funz.</t>
  </si>
  <si>
    <t>Ore Doce.</t>
  </si>
  <si>
    <t>Costo LD</t>
  </si>
  <si>
    <t>Titolo</t>
  </si>
  <si>
    <t>Ore</t>
  </si>
  <si>
    <t>Spesa docenti</t>
  </si>
  <si>
    <t>Spesa Esperti</t>
  </si>
  <si>
    <t>Spesa ATA</t>
  </si>
  <si>
    <t>Spesa acquisti</t>
  </si>
  <si>
    <t>Lordo Dip</t>
  </si>
  <si>
    <t>Lordo Stato</t>
  </si>
  <si>
    <t>Esperti</t>
  </si>
  <si>
    <t>/ora</t>
  </si>
  <si>
    <t>Spesa LD</t>
  </si>
  <si>
    <t>Spesa LS</t>
  </si>
  <si>
    <t>Compensi</t>
  </si>
  <si>
    <t>Esperto</t>
  </si>
  <si>
    <t>Docente</t>
  </si>
  <si>
    <t>Onnicomprensive</t>
  </si>
  <si>
    <t>Tutor</t>
  </si>
  <si>
    <t>Assistente</t>
  </si>
  <si>
    <t>Collaboratore</t>
  </si>
  <si>
    <t>Costo Onnic.</t>
  </si>
  <si>
    <t>Ore Personale</t>
  </si>
  <si>
    <t>Onnicomprensivo</t>
  </si>
  <si>
    <t>Inchiostro e toner</t>
  </si>
  <si>
    <t>Cd e Dvd</t>
  </si>
  <si>
    <t>Noleggi (indicare importo)</t>
  </si>
  <si>
    <t>Altro (specificare -&gt; )</t>
  </si>
  <si>
    <t>Costo Totale LS</t>
  </si>
  <si>
    <t>Lordo Dipendente</t>
  </si>
  <si>
    <t>Costo Totale LD</t>
  </si>
  <si>
    <t>Totale+ Acquisti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</si>
</sst>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6" borderId="0" xfId="0" applyNumberFormat="1" applyFill="1" applyAlignment="1">
      <alignment/>
    </xf>
    <xf numFmtId="164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18.00390625" style="0" customWidth="1"/>
    <col min="2" max="2" width="16.57421875" style="0" customWidth="1"/>
    <col min="3" max="3" width="13.28125" style="0" customWidth="1"/>
    <col min="4" max="4" width="12.8515625" style="0" customWidth="1"/>
    <col min="6" max="6" width="11.00390625" style="0" customWidth="1"/>
    <col min="7" max="7" width="9.8515625" style="0" customWidth="1"/>
    <col min="8" max="8" width="10.28125" style="0" customWidth="1"/>
  </cols>
  <sheetData>
    <row r="1" spans="1:2" ht="12.75">
      <c r="A1" s="1" t="s">
        <v>0</v>
      </c>
      <c r="B1" s="9"/>
    </row>
    <row r="3" spans="2:5" ht="12.75">
      <c r="B3" t="s">
        <v>22</v>
      </c>
      <c r="C3" t="s">
        <v>5</v>
      </c>
      <c r="D3" t="s">
        <v>48</v>
      </c>
      <c r="E3" t="s">
        <v>49</v>
      </c>
    </row>
    <row r="4" spans="1:5" ht="12.75">
      <c r="A4">
        <v>1</v>
      </c>
      <c r="B4" s="9"/>
      <c r="C4" s="6"/>
      <c r="D4" s="15">
        <f>C4*Parametri!$B$4</f>
        <v>0</v>
      </c>
      <c r="E4" s="2">
        <f>+D4*(1+0.085+0.242)</f>
        <v>0</v>
      </c>
    </row>
    <row r="5" spans="1:5" ht="12.75">
      <c r="A5">
        <v>2</v>
      </c>
      <c r="B5" s="9"/>
      <c r="C5" s="6"/>
      <c r="D5" s="15">
        <f>C5*Parametri!$B$4</f>
        <v>0</v>
      </c>
      <c r="E5" s="2">
        <f>+D5*(1+0.085+0.242)</f>
        <v>0</v>
      </c>
    </row>
    <row r="6" spans="2:5" ht="12.75">
      <c r="B6" s="11"/>
      <c r="C6" s="10" t="s">
        <v>32</v>
      </c>
      <c r="D6" s="15">
        <f>SUM(D4:D5)</f>
        <v>0</v>
      </c>
      <c r="E6" s="2">
        <f>SUM(E4:E5)</f>
        <v>0</v>
      </c>
    </row>
    <row r="8" spans="2:8" ht="12.75">
      <c r="B8" t="s">
        <v>23</v>
      </c>
      <c r="C8" t="s">
        <v>6</v>
      </c>
      <c r="D8" t="s">
        <v>5</v>
      </c>
      <c r="E8" t="s">
        <v>33</v>
      </c>
      <c r="F8" t="s">
        <v>34</v>
      </c>
      <c r="G8" t="s">
        <v>48</v>
      </c>
      <c r="H8" t="s">
        <v>49</v>
      </c>
    </row>
    <row r="9" spans="1:8" ht="12.75">
      <c r="A9">
        <v>1</v>
      </c>
      <c r="B9" s="9"/>
      <c r="C9" s="8"/>
      <c r="D9" s="6"/>
      <c r="E9">
        <f>+IF(C9="Tutor",D9,0)</f>
        <v>0</v>
      </c>
      <c r="F9">
        <f>+IF(C9="Docente",D9,0)</f>
        <v>0</v>
      </c>
      <c r="G9" s="15">
        <f>+E9*Parametri!$B$4+F9*Parametri!$B$3</f>
        <v>0</v>
      </c>
      <c r="H9" s="2">
        <f>+G9*(1+0.085+0.242)</f>
        <v>0</v>
      </c>
    </row>
    <row r="10" spans="1:8" ht="12.75">
      <c r="A10">
        <v>2</v>
      </c>
      <c r="B10" s="9"/>
      <c r="C10" s="8"/>
      <c r="D10" s="6"/>
      <c r="E10">
        <f aca="true" t="shared" si="0" ref="E10:E18">+IF(C10="Tutor",D10,0)</f>
        <v>0</v>
      </c>
      <c r="F10">
        <f aca="true" t="shared" si="1" ref="F10:F18">+IF(C10="Docente",D10,0)</f>
        <v>0</v>
      </c>
      <c r="G10" s="15">
        <f>+E10*Parametri!$B$4+F10*Parametri!$B$3</f>
        <v>0</v>
      </c>
      <c r="H10" s="2">
        <f aca="true" t="shared" si="2" ref="H10:H18">+G10*(1+0.085+0.242)</f>
        <v>0</v>
      </c>
    </row>
    <row r="11" spans="1:8" ht="12.75">
      <c r="A11">
        <v>3</v>
      </c>
      <c r="B11" s="9"/>
      <c r="C11" s="8"/>
      <c r="D11" s="6"/>
      <c r="E11">
        <f t="shared" si="0"/>
        <v>0</v>
      </c>
      <c r="F11">
        <f t="shared" si="1"/>
        <v>0</v>
      </c>
      <c r="G11" s="15">
        <f>+E11*Parametri!$B$4+F11*Parametri!$B$3</f>
        <v>0</v>
      </c>
      <c r="H11" s="2">
        <f t="shared" si="2"/>
        <v>0</v>
      </c>
    </row>
    <row r="12" spans="1:8" ht="12.75">
      <c r="A12">
        <v>4</v>
      </c>
      <c r="B12" s="9"/>
      <c r="C12" s="8"/>
      <c r="D12" s="6"/>
      <c r="E12">
        <f t="shared" si="0"/>
        <v>0</v>
      </c>
      <c r="F12">
        <f t="shared" si="1"/>
        <v>0</v>
      </c>
      <c r="G12" s="15">
        <f>+E12*Parametri!$B$4+F12*Parametri!$B$3</f>
        <v>0</v>
      </c>
      <c r="H12" s="2">
        <f t="shared" si="2"/>
        <v>0</v>
      </c>
    </row>
    <row r="13" spans="1:8" ht="12.75">
      <c r="A13">
        <v>5</v>
      </c>
      <c r="B13" s="9"/>
      <c r="C13" s="8"/>
      <c r="D13" s="6"/>
      <c r="E13">
        <f t="shared" si="0"/>
        <v>0</v>
      </c>
      <c r="F13">
        <f t="shared" si="1"/>
        <v>0</v>
      </c>
      <c r="G13" s="15">
        <f>+E13*Parametri!$B$4+F13*Parametri!$B$3</f>
        <v>0</v>
      </c>
      <c r="H13" s="2">
        <f t="shared" si="2"/>
        <v>0</v>
      </c>
    </row>
    <row r="14" spans="1:8" ht="12.75">
      <c r="A14">
        <v>6</v>
      </c>
      <c r="B14" s="9"/>
      <c r="C14" s="8"/>
      <c r="D14" s="6"/>
      <c r="E14">
        <f t="shared" si="0"/>
        <v>0</v>
      </c>
      <c r="F14">
        <f t="shared" si="1"/>
        <v>0</v>
      </c>
      <c r="G14" s="15">
        <f>+E14*Parametri!$B$4+F14*Parametri!$B$3</f>
        <v>0</v>
      </c>
      <c r="H14" s="2">
        <f t="shared" si="2"/>
        <v>0</v>
      </c>
    </row>
    <row r="15" spans="1:8" ht="12.75">
      <c r="A15">
        <v>7</v>
      </c>
      <c r="B15" s="9"/>
      <c r="C15" s="8"/>
      <c r="D15" s="6"/>
      <c r="E15">
        <f t="shared" si="0"/>
        <v>0</v>
      </c>
      <c r="F15">
        <f t="shared" si="1"/>
        <v>0</v>
      </c>
      <c r="G15" s="15">
        <f>+E15*Parametri!$B$4+F15*Parametri!$B$3</f>
        <v>0</v>
      </c>
      <c r="H15" s="2">
        <f t="shared" si="2"/>
        <v>0</v>
      </c>
    </row>
    <row r="16" spans="1:8" ht="12.75">
      <c r="A16">
        <v>8</v>
      </c>
      <c r="B16" s="9"/>
      <c r="C16" s="8"/>
      <c r="D16" s="6"/>
      <c r="E16">
        <f t="shared" si="0"/>
        <v>0</v>
      </c>
      <c r="F16">
        <f t="shared" si="1"/>
        <v>0</v>
      </c>
      <c r="G16" s="15">
        <f>+E16*Parametri!$B$4+F16*Parametri!$B$3</f>
        <v>0</v>
      </c>
      <c r="H16" s="2">
        <f t="shared" si="2"/>
        <v>0</v>
      </c>
    </row>
    <row r="17" spans="1:8" ht="12.75">
      <c r="A17">
        <v>9</v>
      </c>
      <c r="B17" s="9"/>
      <c r="C17" s="8"/>
      <c r="D17" s="6"/>
      <c r="E17">
        <f t="shared" si="0"/>
        <v>0</v>
      </c>
      <c r="F17">
        <f t="shared" si="1"/>
        <v>0</v>
      </c>
      <c r="G17" s="15">
        <f>+E17*Parametri!$B$4+F17*Parametri!$B$3</f>
        <v>0</v>
      </c>
      <c r="H17" s="2">
        <f t="shared" si="2"/>
        <v>0</v>
      </c>
    </row>
    <row r="18" spans="1:8" ht="12.75">
      <c r="A18">
        <v>10</v>
      </c>
      <c r="B18" s="9"/>
      <c r="C18" s="8"/>
      <c r="D18" s="6"/>
      <c r="E18">
        <f t="shared" si="0"/>
        <v>0</v>
      </c>
      <c r="F18">
        <f t="shared" si="1"/>
        <v>0</v>
      </c>
      <c r="G18" s="15">
        <f>+E18*Parametri!$B$4+F18*Parametri!$B$3</f>
        <v>0</v>
      </c>
      <c r="H18" s="2">
        <f t="shared" si="2"/>
        <v>0</v>
      </c>
    </row>
    <row r="19" spans="4:8" ht="12.75">
      <c r="D19" s="10" t="s">
        <v>32</v>
      </c>
      <c r="E19">
        <f>SUM(E9:E18)</f>
        <v>0</v>
      </c>
      <c r="F19">
        <f>SUM(F9:F18)</f>
        <v>0</v>
      </c>
      <c r="G19" s="15">
        <f>SUM(G9:G18)</f>
        <v>0</v>
      </c>
      <c r="H19" s="2">
        <f>SUM(H9:H18)</f>
        <v>0</v>
      </c>
    </row>
    <row r="21" spans="2:4" ht="12.75">
      <c r="B21" t="s">
        <v>46</v>
      </c>
      <c r="C21" t="s">
        <v>5</v>
      </c>
      <c r="D21" t="s">
        <v>57</v>
      </c>
    </row>
    <row r="22" spans="1:4" ht="12.75">
      <c r="A22">
        <v>1</v>
      </c>
      <c r="B22" s="9"/>
      <c r="C22" s="6"/>
      <c r="D22" s="15">
        <f>+C22*Parametri!$B$2</f>
        <v>0</v>
      </c>
    </row>
    <row r="23" spans="1:4" ht="12.75">
      <c r="A23">
        <v>2</v>
      </c>
      <c r="B23" s="9"/>
      <c r="C23" s="6"/>
      <c r="D23" s="15">
        <f>+C23*Parametri!$B$2</f>
        <v>0</v>
      </c>
    </row>
    <row r="24" spans="1:4" ht="12.75">
      <c r="A24">
        <v>3</v>
      </c>
      <c r="B24" s="9"/>
      <c r="C24" s="6"/>
      <c r="D24" s="15">
        <f>+C24*Parametri!$B$2</f>
        <v>0</v>
      </c>
    </row>
    <row r="25" spans="1:4" ht="12.75">
      <c r="A25">
        <v>4</v>
      </c>
      <c r="B25" s="9"/>
      <c r="C25" s="6"/>
      <c r="D25" s="15">
        <f>+C25*Parametri!$B$2</f>
        <v>0</v>
      </c>
    </row>
    <row r="26" spans="1:4" ht="12.75">
      <c r="A26">
        <v>5</v>
      </c>
      <c r="B26" s="9"/>
      <c r="C26" s="6"/>
      <c r="D26" s="15">
        <f>+C26*Parametri!$B$2</f>
        <v>0</v>
      </c>
    </row>
    <row r="27" spans="3:4" ht="12.75">
      <c r="C27" s="10" t="s">
        <v>32</v>
      </c>
      <c r="D27" s="15">
        <f>SUM(D22:D26)</f>
        <v>0</v>
      </c>
    </row>
    <row r="29" ht="15.75">
      <c r="A29" s="7" t="s">
        <v>24</v>
      </c>
    </row>
  </sheetData>
  <sheetProtection password="CCE8" sheet="1" objects="1" scenarios="1"/>
  <protectedRanges>
    <protectedRange sqref="B22:C26" name="Intervallo4"/>
    <protectedRange sqref="B9:D18" name="Intervallo3"/>
    <protectedRange sqref="B4:C5" name="Intervallo2"/>
    <protectedRange sqref="B1" name="Intervallo1"/>
  </protectedRanges>
  <conditionalFormatting sqref="E9:F19">
    <cfRule type="cellIs" priority="1" dxfId="0" operator="equal" stopIfTrue="1">
      <formula>0</formula>
    </cfRule>
  </conditionalFormatting>
  <dataValidations count="4">
    <dataValidation type="list" allowBlank="1" showInputMessage="1" showErrorMessage="1" promptTitle="Ruolo" prompt="Indicare se Docente o Tutor" error="Sbagliato" sqref="C9:C18">
      <formula1>"Tutor,Docente"</formula1>
    </dataValidation>
    <dataValidation type="whole" allowBlank="1" showInputMessage="1" showErrorMessage="1" promptTitle="Ore di Impegno" prompt="Inserire le ore di impegno (non più di 30)" sqref="D9:D18">
      <formula1>0</formula1>
      <formula2>30</formula2>
    </dataValidation>
    <dataValidation type="whole" allowBlank="1" showInputMessage="1" showErrorMessage="1" promptTitle="Ore di Progettazione" prompt="Inserire le ore di impegno (non più di 5)" sqref="C4">
      <formula1>0</formula1>
      <formula2>5</formula2>
    </dataValidation>
    <dataValidation type="whole" allowBlank="1" showInputMessage="1" showErrorMessage="1" promptTitle="Ore di Progettazione" prompt="Inserire le ore di impegno (non più di 5)" sqref="C5">
      <formula1>0</formula1>
      <formula2>30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9">
      <selection activeCell="B5" sqref="B5:B7"/>
    </sheetView>
  </sheetViews>
  <sheetFormatPr defaultColWidth="9.140625" defaultRowHeight="12.75"/>
  <cols>
    <col min="1" max="1" width="25.57421875" style="0" customWidth="1"/>
    <col min="2" max="2" width="14.57421875" style="0" bestFit="1" customWidth="1"/>
    <col min="3" max="3" width="10.00390625" style="2" bestFit="1" customWidth="1"/>
    <col min="4" max="4" width="9.7109375" style="2" bestFit="1" customWidth="1"/>
    <col min="5" max="5" width="9.7109375" style="0" bestFit="1" customWidth="1"/>
  </cols>
  <sheetData>
    <row r="1" spans="1:2" ht="12.75">
      <c r="A1" s="1" t="s">
        <v>25</v>
      </c>
      <c r="B1" s="11">
        <f>+Intestazioni!B1</f>
        <v>0</v>
      </c>
    </row>
    <row r="2" spans="1:2" ht="12.75">
      <c r="A2" t="s">
        <v>1</v>
      </c>
      <c r="B2" s="11">
        <f>+Intestazioni!B4</f>
        <v>0</v>
      </c>
    </row>
    <row r="3" spans="1:2" ht="12.75">
      <c r="A3" t="s">
        <v>2</v>
      </c>
      <c r="B3" s="11">
        <f>+Intestazioni!B5</f>
        <v>0</v>
      </c>
    </row>
    <row r="5" spans="1:2" ht="12.75">
      <c r="A5" t="s">
        <v>28</v>
      </c>
      <c r="B5" s="3"/>
    </row>
    <row r="6" spans="1:2" ht="12.75">
      <c r="A6" t="s">
        <v>3</v>
      </c>
      <c r="B6" s="6"/>
    </row>
    <row r="7" spans="1:2" ht="12.75">
      <c r="A7" t="s">
        <v>4</v>
      </c>
      <c r="B7" s="6"/>
    </row>
    <row r="8" spans="1:2" ht="12.75">
      <c r="A8" t="s">
        <v>26</v>
      </c>
      <c r="B8" s="11">
        <f>+Intestazioni!E19</f>
        <v>0</v>
      </c>
    </row>
    <row r="9" spans="1:2" ht="12.75">
      <c r="A9" t="s">
        <v>27</v>
      </c>
      <c r="B9" s="11">
        <f>+Intestazioni!F19</f>
        <v>0</v>
      </c>
    </row>
    <row r="10" spans="1:2" ht="12.75">
      <c r="A10" s="10" t="s">
        <v>29</v>
      </c>
      <c r="B10">
        <f>+B6+B7</f>
        <v>0</v>
      </c>
    </row>
    <row r="11" spans="1:2" ht="12.75">
      <c r="A11" t="s">
        <v>30</v>
      </c>
      <c r="B11" t="str">
        <f>+IF(B5=0,"specificare n° incontri",B10/B5)</f>
        <v>specificare n° incontri</v>
      </c>
    </row>
    <row r="13" spans="1:4" ht="12.75">
      <c r="A13" s="1" t="s">
        <v>31</v>
      </c>
      <c r="B13" s="4" t="s">
        <v>11</v>
      </c>
      <c r="C13" s="5" t="s">
        <v>12</v>
      </c>
      <c r="D13" s="5" t="s">
        <v>13</v>
      </c>
    </row>
    <row r="14" spans="1:4" ht="12.75">
      <c r="A14" t="s">
        <v>7</v>
      </c>
      <c r="B14" s="6"/>
      <c r="C14" s="2">
        <f>+B14*Parametri!B5</f>
        <v>0</v>
      </c>
      <c r="D14" s="2">
        <f>+C14*(1+0.085+0.242)</f>
        <v>0</v>
      </c>
    </row>
    <row r="15" spans="1:4" ht="12.75">
      <c r="A15" t="s">
        <v>8</v>
      </c>
      <c r="B15" s="11">
        <f>+INT((B$6+B$7)*0.1)</f>
        <v>0</v>
      </c>
      <c r="C15" s="2">
        <f>+B15*14.5</f>
        <v>0</v>
      </c>
      <c r="D15" s="2">
        <f>+C15*(1+0.085+0.242)</f>
        <v>0</v>
      </c>
    </row>
    <row r="16" spans="1:4" ht="12.75">
      <c r="A16" t="s">
        <v>9</v>
      </c>
      <c r="B16" s="6"/>
      <c r="C16" s="2">
        <f>+B16*14.5</f>
        <v>0</v>
      </c>
      <c r="D16" s="2">
        <f>+C16*(1+0.085+0.242)</f>
        <v>0</v>
      </c>
    </row>
    <row r="17" spans="1:4" ht="12.75">
      <c r="A17" t="s">
        <v>10</v>
      </c>
      <c r="B17" s="11">
        <f>+INT((B$6+B$7)*0.3)</f>
        <v>0</v>
      </c>
      <c r="C17" s="2">
        <f>+B17*12.5</f>
        <v>0</v>
      </c>
      <c r="D17" s="2">
        <f>+C17*(1+0.085+0.242)</f>
        <v>0</v>
      </c>
    </row>
    <row r="18" spans="1:4" ht="12.75">
      <c r="A18" s="10" t="s">
        <v>32</v>
      </c>
      <c r="C18" s="2">
        <f>SUM(C14:C17)</f>
        <v>0</v>
      </c>
      <c r="D18" s="2">
        <f>SUM(D14:D17)</f>
        <v>0</v>
      </c>
    </row>
    <row r="20" spans="1:3" ht="12.75">
      <c r="A20" s="1" t="s">
        <v>14</v>
      </c>
      <c r="B20" s="12" t="s">
        <v>16</v>
      </c>
      <c r="C20" s="14" t="s">
        <v>17</v>
      </c>
    </row>
    <row r="21" spans="1:3" ht="12.75">
      <c r="A21" t="s">
        <v>15</v>
      </c>
      <c r="B21" s="8"/>
      <c r="C21" s="2">
        <f>+B21*5</f>
        <v>0</v>
      </c>
    </row>
    <row r="22" spans="1:3" ht="12.75">
      <c r="A22" t="s">
        <v>18</v>
      </c>
      <c r="B22" s="8"/>
      <c r="C22" s="2">
        <f>+B22*0.15</f>
        <v>0</v>
      </c>
    </row>
    <row r="23" spans="1:3" ht="12.75">
      <c r="A23" t="s">
        <v>19</v>
      </c>
      <c r="B23" s="8"/>
      <c r="C23" s="2">
        <f>+B23*0.15</f>
        <v>0</v>
      </c>
    </row>
    <row r="24" spans="1:3" ht="12.75">
      <c r="A24" t="s">
        <v>20</v>
      </c>
      <c r="B24" s="8"/>
      <c r="C24" s="2">
        <f>+B24*0.15</f>
        <v>0</v>
      </c>
    </row>
    <row r="25" spans="1:3" ht="12.75">
      <c r="A25" t="s">
        <v>21</v>
      </c>
      <c r="B25" s="8"/>
      <c r="C25" s="2">
        <f>+B25*0.15</f>
        <v>0</v>
      </c>
    </row>
    <row r="26" spans="1:3" ht="12.75">
      <c r="A26" t="s">
        <v>60</v>
      </c>
      <c r="B26" s="8"/>
      <c r="C26" s="2">
        <f>+B26*15</f>
        <v>0</v>
      </c>
    </row>
    <row r="27" spans="1:3" ht="12.75">
      <c r="A27" t="s">
        <v>61</v>
      </c>
      <c r="B27" s="8"/>
      <c r="C27" s="2">
        <f>+B27*0.3</f>
        <v>0</v>
      </c>
    </row>
    <row r="28" spans="1:3" ht="12.75">
      <c r="A28" t="s">
        <v>62</v>
      </c>
      <c r="B28" s="17"/>
      <c r="C28" s="2">
        <f>+B28</f>
        <v>0</v>
      </c>
    </row>
    <row r="29" spans="1:4" ht="12.75">
      <c r="A29" t="s">
        <v>63</v>
      </c>
      <c r="B29" s="17"/>
      <c r="C29" s="2">
        <f>+B29</f>
        <v>0</v>
      </c>
      <c r="D29" s="16"/>
    </row>
    <row r="30" spans="1:3" ht="12.75">
      <c r="A30" s="10" t="s">
        <v>32</v>
      </c>
      <c r="B30" s="11"/>
      <c r="C30" s="2">
        <f>SUM(C21:C29)</f>
        <v>0</v>
      </c>
    </row>
    <row r="31" ht="12.75">
      <c r="J31" s="11"/>
    </row>
    <row r="32" spans="1:5" ht="12.75">
      <c r="A32" s="1" t="s">
        <v>58</v>
      </c>
      <c r="B32" s="12" t="s">
        <v>35</v>
      </c>
      <c r="C32" s="14" t="s">
        <v>36</v>
      </c>
      <c r="D32" s="14" t="s">
        <v>37</v>
      </c>
      <c r="E32" s="12" t="s">
        <v>13</v>
      </c>
    </row>
    <row r="33" spans="1:5" ht="12.75">
      <c r="A33">
        <f>+Intestazioni!B4</f>
        <v>0</v>
      </c>
      <c r="B33">
        <f>+Intestazioni!C4</f>
        <v>0</v>
      </c>
      <c r="C33" s="13"/>
      <c r="D33" s="2">
        <f>+B33*17.5+C33*35</f>
        <v>0</v>
      </c>
      <c r="E33" s="2">
        <f aca="true" t="shared" si="0" ref="E33:E44">+D33*(1+0.085+0.242)</f>
        <v>0</v>
      </c>
    </row>
    <row r="34" spans="1:5" ht="12.75">
      <c r="A34">
        <f>+Intestazioni!B5</f>
        <v>0</v>
      </c>
      <c r="B34">
        <f>+Intestazioni!C5</f>
        <v>0</v>
      </c>
      <c r="C34" s="13"/>
      <c r="D34" s="2">
        <f aca="true" t="shared" si="1" ref="D34:D44">+B34*17.5+C34*35</f>
        <v>0</v>
      </c>
      <c r="E34" s="2">
        <f t="shared" si="0"/>
        <v>0</v>
      </c>
    </row>
    <row r="35" spans="1:5" ht="12.75">
      <c r="A35">
        <f>+Intestazioni!B9</f>
        <v>0</v>
      </c>
      <c r="B35">
        <f>+Intestazioni!E9</f>
        <v>0</v>
      </c>
      <c r="C35" s="13">
        <f>+Intestazioni!F9</f>
        <v>0</v>
      </c>
      <c r="D35" s="2">
        <f t="shared" si="1"/>
        <v>0</v>
      </c>
      <c r="E35" s="2">
        <f t="shared" si="0"/>
        <v>0</v>
      </c>
    </row>
    <row r="36" spans="1:5" ht="12.75">
      <c r="A36">
        <f>+Intestazioni!B10</f>
        <v>0</v>
      </c>
      <c r="B36">
        <f>+Intestazioni!E10</f>
        <v>0</v>
      </c>
      <c r="C36" s="13">
        <f>+Intestazioni!F10</f>
        <v>0</v>
      </c>
      <c r="D36" s="2">
        <f t="shared" si="1"/>
        <v>0</v>
      </c>
      <c r="E36" s="2">
        <f t="shared" si="0"/>
        <v>0</v>
      </c>
    </row>
    <row r="37" spans="1:5" ht="12.75">
      <c r="A37">
        <f>+Intestazioni!B11</f>
        <v>0</v>
      </c>
      <c r="B37">
        <f>+Intestazioni!E11</f>
        <v>0</v>
      </c>
      <c r="C37" s="13">
        <f>+Intestazioni!F11</f>
        <v>0</v>
      </c>
      <c r="D37" s="2">
        <f t="shared" si="1"/>
        <v>0</v>
      </c>
      <c r="E37" s="2">
        <f t="shared" si="0"/>
        <v>0</v>
      </c>
    </row>
    <row r="38" spans="1:5" ht="12.75">
      <c r="A38">
        <f>+Intestazioni!B12</f>
        <v>0</v>
      </c>
      <c r="B38">
        <f>+Intestazioni!E12</f>
        <v>0</v>
      </c>
      <c r="C38" s="13">
        <f>+Intestazioni!F12</f>
        <v>0</v>
      </c>
      <c r="D38" s="2">
        <f t="shared" si="1"/>
        <v>0</v>
      </c>
      <c r="E38" s="2">
        <f t="shared" si="0"/>
        <v>0</v>
      </c>
    </row>
    <row r="39" spans="1:5" ht="12.75">
      <c r="A39">
        <f>+Intestazioni!B13</f>
        <v>0</v>
      </c>
      <c r="B39">
        <f>+Intestazioni!E13</f>
        <v>0</v>
      </c>
      <c r="C39" s="13">
        <f>+Intestazioni!F13</f>
        <v>0</v>
      </c>
      <c r="D39" s="2">
        <f t="shared" si="1"/>
        <v>0</v>
      </c>
      <c r="E39" s="2">
        <f t="shared" si="0"/>
        <v>0</v>
      </c>
    </row>
    <row r="40" spans="1:5" ht="12.75">
      <c r="A40">
        <f>+Intestazioni!B14</f>
        <v>0</v>
      </c>
      <c r="B40">
        <f>+Intestazioni!E14</f>
        <v>0</v>
      </c>
      <c r="C40" s="13">
        <f>+Intestazioni!F14</f>
        <v>0</v>
      </c>
      <c r="D40" s="2">
        <f t="shared" si="1"/>
        <v>0</v>
      </c>
      <c r="E40" s="2">
        <f t="shared" si="0"/>
        <v>0</v>
      </c>
    </row>
    <row r="41" spans="1:5" ht="12.75">
      <c r="A41">
        <f>+Intestazioni!B15</f>
        <v>0</v>
      </c>
      <c r="B41">
        <f>+Intestazioni!E15</f>
        <v>0</v>
      </c>
      <c r="C41" s="13">
        <f>+Intestazioni!F15</f>
        <v>0</v>
      </c>
      <c r="D41" s="2">
        <f t="shared" si="1"/>
        <v>0</v>
      </c>
      <c r="E41" s="2">
        <f t="shared" si="0"/>
        <v>0</v>
      </c>
    </row>
    <row r="42" spans="1:5" ht="12.75">
      <c r="A42">
        <f>+Intestazioni!B16</f>
        <v>0</v>
      </c>
      <c r="B42">
        <f>+Intestazioni!E16</f>
        <v>0</v>
      </c>
      <c r="C42" s="13">
        <f>+Intestazioni!F16</f>
        <v>0</v>
      </c>
      <c r="D42" s="2">
        <f t="shared" si="1"/>
        <v>0</v>
      </c>
      <c r="E42" s="2">
        <f t="shared" si="0"/>
        <v>0</v>
      </c>
    </row>
    <row r="43" spans="1:5" ht="12.75">
      <c r="A43">
        <f>+Intestazioni!B17</f>
        <v>0</v>
      </c>
      <c r="B43">
        <f>+Intestazioni!E17</f>
        <v>0</v>
      </c>
      <c r="C43" s="13">
        <f>+Intestazioni!F17</f>
        <v>0</v>
      </c>
      <c r="D43" s="2">
        <f t="shared" si="1"/>
        <v>0</v>
      </c>
      <c r="E43" s="2">
        <f t="shared" si="0"/>
        <v>0</v>
      </c>
    </row>
    <row r="44" spans="1:5" ht="12.75">
      <c r="A44">
        <f>+Intestazioni!B18</f>
        <v>0</v>
      </c>
      <c r="B44">
        <f>+Intestazioni!E18</f>
        <v>0</v>
      </c>
      <c r="C44" s="13">
        <f>+Intestazioni!F18</f>
        <v>0</v>
      </c>
      <c r="D44" s="2">
        <f t="shared" si="1"/>
        <v>0</v>
      </c>
      <c r="E44" s="2">
        <f t="shared" si="0"/>
        <v>0</v>
      </c>
    </row>
    <row r="45" spans="1:5" ht="12.75">
      <c r="A45">
        <f>+Intestazioni!B22</f>
        <v>0</v>
      </c>
      <c r="C45" s="13">
        <f>+Intestazioni!C22</f>
        <v>0</v>
      </c>
      <c r="E45" s="2">
        <f>+Intestazioni!D22</f>
        <v>0</v>
      </c>
    </row>
    <row r="46" spans="1:5" ht="12.75">
      <c r="A46">
        <f>+Intestazioni!B23</f>
        <v>0</v>
      </c>
      <c r="C46" s="13">
        <f>+Intestazioni!C23</f>
        <v>0</v>
      </c>
      <c r="E46" s="2">
        <f>+Intestazioni!D23</f>
        <v>0</v>
      </c>
    </row>
    <row r="47" spans="1:5" ht="12.75">
      <c r="A47">
        <f>+Intestazioni!B24</f>
        <v>0</v>
      </c>
      <c r="C47" s="13">
        <f>+Intestazioni!C24</f>
        <v>0</v>
      </c>
      <c r="E47" s="2">
        <f>+Intestazioni!D24</f>
        <v>0</v>
      </c>
    </row>
    <row r="48" spans="1:5" ht="12.75">
      <c r="A48">
        <f>+Intestazioni!B25</f>
        <v>0</v>
      </c>
      <c r="C48" s="13">
        <f>+Intestazioni!C25</f>
        <v>0</v>
      </c>
      <c r="E48" s="2">
        <f>+Intestazioni!D25</f>
        <v>0</v>
      </c>
    </row>
    <row r="49" spans="1:5" ht="12.75">
      <c r="A49">
        <f>+Intestazioni!B26</f>
        <v>0</v>
      </c>
      <c r="C49" s="13">
        <f>+Intestazioni!C26</f>
        <v>0</v>
      </c>
      <c r="E49" s="2">
        <f>+Intestazioni!D26</f>
        <v>0</v>
      </c>
    </row>
    <row r="50" spans="1:5" ht="12.75">
      <c r="A50" s="10" t="s">
        <v>32</v>
      </c>
      <c r="D50" s="2">
        <f>SUM(D33:D49)</f>
        <v>0</v>
      </c>
      <c r="E50" s="2">
        <f>SUM(E33:E49)</f>
        <v>0</v>
      </c>
    </row>
  </sheetData>
  <sheetProtection password="CCE8" sheet="1" objects="1" scenarios="1"/>
  <protectedRanges>
    <protectedRange sqref="B21:B29" name="Intervallo4"/>
    <protectedRange sqref="B16" name="Intervallo3"/>
    <protectedRange sqref="B14" name="Intervallo2"/>
    <protectedRange sqref="B5:B7" name="Intervallo1"/>
    <protectedRange sqref="D29" name="Intervallo8"/>
  </protectedRanges>
  <conditionalFormatting sqref="B2:B3 A33:C44 C45:C49 A45:A49">
    <cfRule type="cellIs" priority="1" dxfId="0" operator="equal" stopIfTrue="1">
      <formula>0</formula>
    </cfRule>
  </conditionalFormatting>
  <conditionalFormatting sqref="B8:B9">
    <cfRule type="cellIs" priority="2" dxfId="1" operator="greaterThan" stopIfTrue="1">
      <formula>$B$10</formula>
    </cfRule>
  </conditionalFormatting>
  <dataValidations count="1">
    <dataValidation type="whole" allowBlank="1" showInputMessage="1" showErrorMessage="1" promptTitle="Ore di Impegno" prompt="Inserire le ore di impegno (non più di 30)" sqref="B6:B9">
      <formula1>0</formula1>
      <formula2>30</formula2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4.00390625" style="0" bestFit="1" customWidth="1"/>
    <col min="3" max="3" width="12.8515625" style="0" bestFit="1" customWidth="1"/>
    <col min="4" max="4" width="10.421875" style="0" bestFit="1" customWidth="1"/>
    <col min="5" max="5" width="12.8515625" style="0" bestFit="1" customWidth="1"/>
    <col min="6" max="6" width="10.57421875" style="0" bestFit="1" customWidth="1"/>
    <col min="7" max="7" width="15.28125" style="0" bestFit="1" customWidth="1"/>
    <col min="8" max="8" width="13.421875" style="0" bestFit="1" customWidth="1"/>
    <col min="9" max="9" width="13.421875" style="0" customWidth="1"/>
    <col min="10" max="10" width="14.421875" style="0" bestFit="1" customWidth="1"/>
    <col min="11" max="11" width="13.7109375" style="0" bestFit="1" customWidth="1"/>
  </cols>
  <sheetData>
    <row r="1" spans="3:7" ht="12.75">
      <c r="C1" t="s">
        <v>44</v>
      </c>
      <c r="D1" t="s">
        <v>44</v>
      </c>
      <c r="E1" t="s">
        <v>45</v>
      </c>
      <c r="F1" t="s">
        <v>45</v>
      </c>
      <c r="G1" t="s">
        <v>59</v>
      </c>
    </row>
    <row r="2" spans="1:11" ht="12.75">
      <c r="A2" t="s">
        <v>38</v>
      </c>
      <c r="B2" t="s">
        <v>39</v>
      </c>
      <c r="C2" t="s">
        <v>40</v>
      </c>
      <c r="D2" t="s">
        <v>42</v>
      </c>
      <c r="E2" t="s">
        <v>40</v>
      </c>
      <c r="F2" t="s">
        <v>42</v>
      </c>
      <c r="G2" t="s">
        <v>41</v>
      </c>
      <c r="H2" t="s">
        <v>43</v>
      </c>
      <c r="I2" t="s">
        <v>66</v>
      </c>
      <c r="J2" t="s">
        <v>64</v>
      </c>
      <c r="K2" t="s">
        <v>67</v>
      </c>
    </row>
    <row r="3" spans="1:11" ht="12.75">
      <c r="A3">
        <f>+Intestazioni!B1</f>
        <v>0</v>
      </c>
      <c r="B3">
        <f>+Dati!B10</f>
        <v>0</v>
      </c>
      <c r="C3" s="2">
        <f>+Intestazioni!D6+Intestazioni!G19</f>
        <v>0</v>
      </c>
      <c r="D3" s="2">
        <f>+Dati!C18</f>
        <v>0</v>
      </c>
      <c r="E3" s="2">
        <f>+C3*(1+0.085+0.242)</f>
        <v>0</v>
      </c>
      <c r="F3" s="2">
        <f>+D3*(1+0.085+0.242)</f>
        <v>0</v>
      </c>
      <c r="G3" s="2">
        <f>+Intestazioni!D27</f>
        <v>0</v>
      </c>
      <c r="H3" s="2">
        <f>+Dati!C30</f>
        <v>0</v>
      </c>
      <c r="I3" s="2">
        <f>+C3+D3</f>
        <v>0</v>
      </c>
      <c r="J3" s="2">
        <f>+E3+F3</f>
        <v>0</v>
      </c>
      <c r="K3" s="2">
        <f>+G3+H3+J3</f>
        <v>0</v>
      </c>
    </row>
  </sheetData>
  <sheetProtection password="CCE8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IV16384"/>
    </sheetView>
  </sheetViews>
  <sheetFormatPr defaultColWidth="9.140625" defaultRowHeight="12.75"/>
  <cols>
    <col min="1" max="1" width="14.57421875" style="0" customWidth="1"/>
    <col min="2" max="2" width="9.140625" style="15" customWidth="1"/>
    <col min="3" max="3" width="6.140625" style="0" customWidth="1"/>
    <col min="4" max="4" width="18.00390625" style="0" customWidth="1"/>
  </cols>
  <sheetData>
    <row r="1" ht="12.75">
      <c r="A1" s="1" t="s">
        <v>50</v>
      </c>
    </row>
    <row r="2" spans="1:4" ht="12.75">
      <c r="A2" t="s">
        <v>51</v>
      </c>
      <c r="B2" s="15">
        <v>50</v>
      </c>
      <c r="C2" t="s">
        <v>47</v>
      </c>
      <c r="D2" t="s">
        <v>53</v>
      </c>
    </row>
    <row r="3" spans="1:4" ht="12.75">
      <c r="A3" t="s">
        <v>52</v>
      </c>
      <c r="B3" s="15">
        <v>35</v>
      </c>
      <c r="C3" t="s">
        <v>47</v>
      </c>
      <c r="D3" t="s">
        <v>65</v>
      </c>
    </row>
    <row r="4" spans="1:4" ht="12.75">
      <c r="A4" t="s">
        <v>54</v>
      </c>
      <c r="B4" s="15">
        <v>17.5</v>
      </c>
      <c r="C4" t="s">
        <v>47</v>
      </c>
      <c r="D4" t="s">
        <v>65</v>
      </c>
    </row>
    <row r="5" spans="1:4" ht="12.75">
      <c r="A5" t="s">
        <v>7</v>
      </c>
      <c r="B5" s="15">
        <v>18.5</v>
      </c>
      <c r="C5" t="s">
        <v>47</v>
      </c>
      <c r="D5" t="s">
        <v>65</v>
      </c>
    </row>
    <row r="6" spans="1:4" ht="12.75">
      <c r="A6" t="s">
        <v>55</v>
      </c>
      <c r="B6" s="15">
        <v>14.5</v>
      </c>
      <c r="C6" t="s">
        <v>47</v>
      </c>
      <c r="D6" t="s">
        <v>65</v>
      </c>
    </row>
    <row r="7" spans="1:4" ht="12.75">
      <c r="A7" t="s">
        <v>56</v>
      </c>
      <c r="B7" s="15">
        <v>12.5</v>
      </c>
      <c r="C7" t="s">
        <v>47</v>
      </c>
      <c r="D7" t="s">
        <v>65</v>
      </c>
    </row>
  </sheetData>
  <sheetProtection password="CCE8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Liceo G.B.Vico</dc:creator>
  <cp:keywords/>
  <dc:description/>
  <cp:lastModifiedBy>Mariapia</cp:lastModifiedBy>
  <dcterms:created xsi:type="dcterms:W3CDTF">2009-10-09T16:33:11Z</dcterms:created>
  <dcterms:modified xsi:type="dcterms:W3CDTF">2010-07-23T16:00:23Z</dcterms:modified>
  <cp:category/>
  <cp:version/>
  <cp:contentType/>
  <cp:contentStatus/>
</cp:coreProperties>
</file>